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ng tính1" sheetId="1" r:id="rId4"/>
  </sheets>
  <definedNames/>
  <calcPr/>
</workbook>
</file>

<file path=xl/sharedStrings.xml><?xml version="1.0" encoding="utf-8"?>
<sst xmlns="http://schemas.openxmlformats.org/spreadsheetml/2006/main" count="49" uniqueCount="39">
  <si>
    <t>BẢNG LƯƠNG THÁNG 4</t>
  </si>
  <si>
    <t>STT</t>
  </si>
  <si>
    <t>HỌ VÀ TÊN</t>
  </si>
  <si>
    <t>CHỨC VỤ</t>
  </si>
  <si>
    <t>LƯƠNG CƠ BẢN</t>
  </si>
  <si>
    <t>NGÀY CÔNG THỰC TẾ</t>
  </si>
  <si>
    <t xml:space="preserve">LƯƠNG THỰC TẾ </t>
  </si>
  <si>
    <t>PHỤ CẤP</t>
  </si>
  <si>
    <t>TỔNG LƯƠNG</t>
  </si>
  <si>
    <t xml:space="preserve">CÁC KHOẢN TRỪ </t>
  </si>
  <si>
    <t>NHẬN</t>
  </si>
  <si>
    <t>PHỤ CẤP ĂN TRƯA</t>
  </si>
  <si>
    <t>PHỤ CẤP ĐIỆN THOẠI</t>
  </si>
  <si>
    <t>PHỤ CẤP TRÁCH NGHIỆM</t>
  </si>
  <si>
    <t>BHXH
(8%)</t>
  </si>
  <si>
    <t>BHYT
(1,5%)</t>
  </si>
  <si>
    <t>TỔNG</t>
  </si>
  <si>
    <t>BỘ PHẬN QUẢN LÝ</t>
  </si>
  <si>
    <t>Nguyễn Hải Nam</t>
  </si>
  <si>
    <t>Giám Đốc</t>
  </si>
  <si>
    <t>Nguyễn Văn Huy</t>
  </si>
  <si>
    <t>Phó Giám Đốc</t>
  </si>
  <si>
    <t>Đào Bùi Lâm Huy</t>
  </si>
  <si>
    <t>Trưởng Phòng</t>
  </si>
  <si>
    <t>Đoàn Vũ Hồng Sơn</t>
  </si>
  <si>
    <t>Phó phòng</t>
  </si>
  <si>
    <t>Nguyễn Văn A</t>
  </si>
  <si>
    <t>Kế toán trưởng</t>
  </si>
  <si>
    <t>Nguyễn Văn B</t>
  </si>
  <si>
    <t>Nguyễn Văn C</t>
  </si>
  <si>
    <t>Trợ lý giám đốc</t>
  </si>
  <si>
    <t>BỘ PHẬN NHÂN SỰ</t>
  </si>
  <si>
    <t>Nguyễn Văn D</t>
  </si>
  <si>
    <t>Nhân viên</t>
  </si>
  <si>
    <t>Nguyễn Văn E</t>
  </si>
  <si>
    <t>Nguyễn Văn F</t>
  </si>
  <si>
    <t>Nguyễn N</t>
  </si>
  <si>
    <t>Nguyễn Văn G</t>
  </si>
  <si>
    <t>Thành viên nhóm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</si>
</sst>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_);_(* \(#,##0\);_(* &quot;-&quot;_);_(@_)"/>
    <numFmt numFmtId="165" formatCode="_(* #,##0_);_(* \(#,##0\);_(* &quot;-&quot;??_);_(@_)"/>
    <numFmt numFmtId="166" formatCode="#,##0.0"/>
  </numFmts>
  <fonts count="8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Calibri"/>
    </font>
    <font>
      <b/>
      <sz val="8.0"/>
      <color theme="1"/>
      <name val="Roboto"/>
    </font>
    <font/>
    <font>
      <sz val="8.0"/>
      <color theme="1"/>
      <name val="Roboto"/>
    </font>
    <font>
      <b/>
      <sz val="13.0"/>
      <color theme="1"/>
      <name val="Roboto"/>
    </font>
    <font>
      <b/>
      <sz val="9.0"/>
      <color theme="1"/>
      <name val="Roboto"/>
    </font>
  </fonts>
  <fills count="6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1" fillId="0" fontId="2" numFmtId="0" xfId="0" applyBorder="1" applyFont="1"/>
    <xf borderId="1" fillId="0" fontId="2" numFmtId="164" xfId="0" applyBorder="1" applyFont="1" applyNumberFormat="1"/>
    <xf borderId="1" fillId="0" fontId="2" numFmtId="165" xfId="0" applyBorder="1" applyFont="1" applyNumberFormat="1"/>
    <xf borderId="2" fillId="3" fontId="3" numFmtId="0" xfId="0" applyAlignment="1" applyBorder="1" applyFill="1" applyFont="1">
      <alignment horizontal="center" shrinkToFit="0" wrapText="1"/>
    </xf>
    <xf borderId="3" fillId="3" fontId="3" numFmtId="0" xfId="0" applyAlignment="1" applyBorder="1" applyFont="1">
      <alignment horizontal="center" shrinkToFit="0" wrapText="1"/>
    </xf>
    <xf borderId="3" fillId="3" fontId="3" numFmtId="165" xfId="0" applyAlignment="1" applyBorder="1" applyFont="1" applyNumberFormat="1">
      <alignment horizontal="center" shrinkToFit="0" wrapText="1"/>
    </xf>
    <xf borderId="3" fillId="3" fontId="3" numFmtId="166" xfId="0" applyAlignment="1" applyBorder="1" applyFont="1" applyNumberFormat="1">
      <alignment horizontal="center" shrinkToFit="0" wrapText="1"/>
    </xf>
    <xf borderId="1" fillId="3" fontId="3" numFmtId="165" xfId="0" applyAlignment="1" applyBorder="1" applyFont="1" applyNumberFormat="1">
      <alignment horizontal="center" shrinkToFit="0" wrapText="1"/>
    </xf>
    <xf borderId="1" fillId="0" fontId="4" numFmtId="0" xfId="0" applyBorder="1" applyFont="1"/>
    <xf borderId="4" fillId="0" fontId="4" numFmtId="0" xfId="0" applyBorder="1" applyFont="1"/>
    <xf borderId="1" fillId="3" fontId="3" numFmtId="165" xfId="0" applyAlignment="1" applyBorder="1" applyFont="1" applyNumberFormat="1">
      <alignment horizontal="center"/>
    </xf>
    <xf borderId="5" fillId="0" fontId="4" numFmtId="0" xfId="0" applyBorder="1" applyFont="1"/>
    <xf borderId="4" fillId="3" fontId="3" numFmtId="165" xfId="0" applyAlignment="1" applyBorder="1" applyFont="1" applyNumberFormat="1">
      <alignment horizontal="center" shrinkToFit="0" wrapText="1"/>
    </xf>
    <xf borderId="5" fillId="4" fontId="2" numFmtId="0" xfId="0" applyAlignment="1" applyBorder="1" applyFill="1" applyFont="1">
      <alignment vertical="bottom"/>
    </xf>
    <xf borderId="4" fillId="4" fontId="3" numFmtId="0" xfId="0" applyAlignment="1" applyBorder="1" applyFont="1">
      <alignment shrinkToFit="0" wrapText="1"/>
    </xf>
    <xf borderId="4" fillId="4" fontId="2" numFmtId="0" xfId="0" applyBorder="1" applyFont="1"/>
    <xf borderId="4" fillId="4" fontId="3" numFmtId="165" xfId="0" applyAlignment="1" applyBorder="1" applyFont="1" applyNumberFormat="1">
      <alignment horizontal="center" shrinkToFit="0" wrapText="1"/>
    </xf>
    <xf borderId="5" fillId="0" fontId="5" numFmtId="0" xfId="0" applyAlignment="1" applyBorder="1" applyFont="1">
      <alignment horizontal="center"/>
    </xf>
    <xf borderId="4" fillId="0" fontId="5" numFmtId="0" xfId="0" applyAlignment="1" applyBorder="1" applyFont="1">
      <alignment shrinkToFit="0" wrapText="1"/>
    </xf>
    <xf borderId="4" fillId="0" fontId="5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right"/>
    </xf>
    <xf borderId="4" fillId="0" fontId="5" numFmtId="165" xfId="0" applyAlignment="1" applyBorder="1" applyFont="1" applyNumberFormat="1">
      <alignment horizontal="center"/>
    </xf>
    <xf borderId="4" fillId="0" fontId="2" numFmtId="165" xfId="0" applyBorder="1" applyFont="1" applyNumberFormat="1"/>
    <xf borderId="4" fillId="5" fontId="3" numFmtId="165" xfId="0" applyAlignment="1" applyBorder="1" applyFill="1" applyFont="1" applyNumberFormat="1">
      <alignment horizontal="center" shrinkToFit="0" wrapText="1"/>
    </xf>
    <xf borderId="4" fillId="0" fontId="5" numFmtId="0" xfId="0" applyBorder="1" applyFont="1"/>
    <xf borderId="4" fillId="5" fontId="5" numFmtId="165" xfId="0" applyAlignment="1" applyBorder="1" applyFont="1" applyNumberFormat="1">
      <alignment horizontal="center" shrinkToFit="0" wrapText="1"/>
    </xf>
    <xf borderId="4" fillId="5" fontId="2" numFmtId="165" xfId="0" applyBorder="1" applyFont="1" applyNumberFormat="1"/>
    <xf borderId="4" fillId="0" fontId="2" numFmtId="0" xfId="0" applyAlignment="1" applyBorder="1" applyFont="1">
      <alignment vertical="bottom"/>
    </xf>
    <xf borderId="5" fillId="4" fontId="2" numFmtId="0" xfId="0" applyBorder="1" applyFont="1"/>
    <xf borderId="4" fillId="4" fontId="3" numFmtId="0" xfId="0" applyBorder="1" applyFont="1"/>
    <xf borderId="4" fillId="4" fontId="3" numFmtId="165" xfId="0" applyAlignment="1" applyBorder="1" applyFont="1" applyNumberFormat="1">
      <alignment horizontal="right"/>
    </xf>
    <xf borderId="5" fillId="5" fontId="5" numFmtId="0" xfId="0" applyAlignment="1" applyBorder="1" applyFont="1">
      <alignment horizontal="center"/>
    </xf>
    <xf borderId="4" fillId="5" fontId="5" numFmtId="0" xfId="0" applyBorder="1" applyFont="1"/>
    <xf borderId="4" fillId="5" fontId="5" numFmtId="0" xfId="0" applyAlignment="1" applyBorder="1" applyFont="1">
      <alignment horizontal="center"/>
    </xf>
    <xf borderId="6" fillId="2" fontId="6" numFmtId="0" xfId="0" applyAlignment="1" applyBorder="1" applyFont="1">
      <alignment horizontal="center"/>
    </xf>
    <xf borderId="4" fillId="2" fontId="5" numFmtId="3" xfId="0" applyAlignment="1" applyBorder="1" applyFont="1" applyNumberFormat="1">
      <alignment horizontal="center"/>
    </xf>
    <xf borderId="0" fillId="0" fontId="2" numFmtId="0" xfId="0" applyFont="1"/>
    <xf borderId="0" fillId="0" fontId="2" numFmtId="166" xfId="0" applyFont="1" applyNumberFormat="1"/>
    <xf borderId="0" fillId="0" fontId="2" numFmtId="165" xfId="0" applyFont="1" applyNumberFormat="1"/>
    <xf borderId="0" fillId="0" fontId="7" numFmtId="0" xfId="0" applyFont="1"/>
    <xf borderId="0" fillId="0" fontId="5" numFmtId="0" xfId="0" applyFont="1"/>
    <xf borderId="0" fillId="0" fontId="2" numFmtId="0" xfId="0" applyAlignment="1" applyFont="1">
      <alignment vertical="bottom"/>
    </xf>
    <xf borderId="0" fillId="0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F1" s="1" t="s">
        <v>0</v>
      </c>
    </row>
    <row r="2">
      <c r="A2" s="2"/>
      <c r="B2" s="2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>
      <c r="A3" s="5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8" t="s">
        <v>6</v>
      </c>
      <c r="G3" s="9" t="s">
        <v>7</v>
      </c>
      <c r="H3" s="10"/>
      <c r="I3" s="11"/>
      <c r="J3" s="7" t="s">
        <v>8</v>
      </c>
      <c r="K3" s="12" t="s">
        <v>9</v>
      </c>
      <c r="L3" s="10"/>
      <c r="M3" s="11"/>
      <c r="N3" s="7" t="s">
        <v>10</v>
      </c>
    </row>
    <row r="4">
      <c r="A4" s="13"/>
      <c r="B4" s="11"/>
      <c r="C4" s="11"/>
      <c r="D4" s="11"/>
      <c r="E4" s="11"/>
      <c r="F4" s="11"/>
      <c r="G4" s="14" t="s">
        <v>11</v>
      </c>
      <c r="H4" s="14" t="s">
        <v>12</v>
      </c>
      <c r="I4" s="14" t="s">
        <v>13</v>
      </c>
      <c r="J4" s="11"/>
      <c r="K4" s="14" t="s">
        <v>14</v>
      </c>
      <c r="L4" s="14" t="s">
        <v>15</v>
      </c>
      <c r="M4" s="14" t="s">
        <v>16</v>
      </c>
      <c r="N4" s="11"/>
    </row>
    <row r="5">
      <c r="A5" s="15"/>
      <c r="B5" s="16" t="s">
        <v>17</v>
      </c>
      <c r="C5" s="17"/>
      <c r="D5" s="18">
        <f t="shared" ref="D5:N5" si="1">SUM(D6:D12)</f>
        <v>166920000</v>
      </c>
      <c r="E5" s="18">
        <f t="shared" si="1"/>
        <v>182</v>
      </c>
      <c r="F5" s="18">
        <f t="shared" si="1"/>
        <v>173596000</v>
      </c>
      <c r="G5" s="18">
        <f t="shared" si="1"/>
        <v>0</v>
      </c>
      <c r="H5" s="18">
        <f t="shared" si="1"/>
        <v>4900000</v>
      </c>
      <c r="I5" s="18">
        <f t="shared" si="1"/>
        <v>3900000</v>
      </c>
      <c r="J5" s="18">
        <f t="shared" si="1"/>
        <v>182396000</v>
      </c>
      <c r="K5" s="18">
        <f t="shared" si="1"/>
        <v>3827200</v>
      </c>
      <c r="L5" s="18">
        <f t="shared" si="1"/>
        <v>717600</v>
      </c>
      <c r="M5" s="18">
        <f t="shared" si="1"/>
        <v>4544800</v>
      </c>
      <c r="N5" s="18">
        <f t="shared" si="1"/>
        <v>177851200</v>
      </c>
    </row>
    <row r="6">
      <c r="A6" s="19">
        <v>1.0</v>
      </c>
      <c r="B6" s="20" t="s">
        <v>18</v>
      </c>
      <c r="C6" s="21" t="s">
        <v>19</v>
      </c>
      <c r="D6" s="22">
        <v>5.95E7</v>
      </c>
      <c r="E6" s="21">
        <v>26.0</v>
      </c>
      <c r="F6" s="23">
        <f t="shared" ref="F6:F12" si="2">ROUND((D6/25)*E6,-3)</f>
        <v>61880000</v>
      </c>
      <c r="G6" s="24"/>
      <c r="H6" s="22">
        <v>1700000.0</v>
      </c>
      <c r="I6" s="22">
        <v>1000000.0</v>
      </c>
      <c r="J6" s="22">
        <f t="shared" ref="J6:J12" si="3">ROUND(F6+H6+I6,0)</f>
        <v>64580000</v>
      </c>
      <c r="K6" s="24"/>
      <c r="L6" s="24"/>
      <c r="M6" s="25">
        <f t="shared" ref="M6:M8" si="4">K6+L6</f>
        <v>0</v>
      </c>
      <c r="N6" s="22">
        <f t="shared" ref="N6:N12" si="5">J6-M6</f>
        <v>64580000</v>
      </c>
    </row>
    <row r="7">
      <c r="A7" s="19">
        <v>2.0</v>
      </c>
      <c r="B7" s="26" t="s">
        <v>20</v>
      </c>
      <c r="C7" s="21" t="s">
        <v>21</v>
      </c>
      <c r="D7" s="22">
        <v>2.95E7</v>
      </c>
      <c r="E7" s="21">
        <v>26.0</v>
      </c>
      <c r="F7" s="23">
        <f t="shared" si="2"/>
        <v>30680000</v>
      </c>
      <c r="G7" s="24"/>
      <c r="H7" s="22">
        <v>1700000.0</v>
      </c>
      <c r="I7" s="22">
        <v>1000000.0</v>
      </c>
      <c r="J7" s="22">
        <f t="shared" si="3"/>
        <v>33380000</v>
      </c>
      <c r="K7" s="24"/>
      <c r="L7" s="24"/>
      <c r="M7" s="25">
        <f t="shared" si="4"/>
        <v>0</v>
      </c>
      <c r="N7" s="22">
        <f t="shared" si="5"/>
        <v>33380000</v>
      </c>
    </row>
    <row r="8">
      <c r="A8" s="19">
        <v>3.0</v>
      </c>
      <c r="B8" s="26" t="s">
        <v>22</v>
      </c>
      <c r="C8" s="21" t="s">
        <v>23</v>
      </c>
      <c r="D8" s="22">
        <v>2.088E7</v>
      </c>
      <c r="E8" s="21">
        <v>26.0</v>
      </c>
      <c r="F8" s="23">
        <f t="shared" si="2"/>
        <v>21715000</v>
      </c>
      <c r="G8" s="24"/>
      <c r="H8" s="24"/>
      <c r="I8" s="22">
        <v>800000.0</v>
      </c>
      <c r="J8" s="22">
        <f t="shared" si="3"/>
        <v>22515000</v>
      </c>
      <c r="K8" s="22">
        <f>D8*8%</f>
        <v>1670400</v>
      </c>
      <c r="L8" s="22">
        <f>D8*1.5%</f>
        <v>313200</v>
      </c>
      <c r="M8" s="27">
        <f t="shared" si="4"/>
        <v>1983600</v>
      </c>
      <c r="N8" s="22">
        <f t="shared" si="5"/>
        <v>20531400</v>
      </c>
    </row>
    <row r="9">
      <c r="A9" s="19">
        <v>4.0</v>
      </c>
      <c r="B9" s="26" t="s">
        <v>24</v>
      </c>
      <c r="C9" s="21" t="s">
        <v>25</v>
      </c>
      <c r="D9" s="22">
        <v>1.768E7</v>
      </c>
      <c r="E9" s="21">
        <v>26.0</v>
      </c>
      <c r="F9" s="23">
        <f t="shared" si="2"/>
        <v>18387000</v>
      </c>
      <c r="G9" s="24"/>
      <c r="H9" s="22">
        <v>500000.0</v>
      </c>
      <c r="I9" s="22">
        <v>500000.0</v>
      </c>
      <c r="J9" s="22">
        <f t="shared" si="3"/>
        <v>19387000</v>
      </c>
      <c r="K9" s="24"/>
      <c r="L9" s="24"/>
      <c r="M9" s="28"/>
      <c r="N9" s="22">
        <f t="shared" si="5"/>
        <v>19387000</v>
      </c>
    </row>
    <row r="10">
      <c r="A10" s="19">
        <v>5.0</v>
      </c>
      <c r="B10" s="26" t="s">
        <v>26</v>
      </c>
      <c r="C10" s="21" t="s">
        <v>27</v>
      </c>
      <c r="D10" s="22">
        <v>1.24E7</v>
      </c>
      <c r="E10" s="21">
        <v>26.0</v>
      </c>
      <c r="F10" s="23">
        <f t="shared" si="2"/>
        <v>12896000</v>
      </c>
      <c r="G10" s="24"/>
      <c r="H10" s="22">
        <v>500000.0</v>
      </c>
      <c r="I10" s="22">
        <v>300000.0</v>
      </c>
      <c r="J10" s="22">
        <f t="shared" si="3"/>
        <v>13696000</v>
      </c>
      <c r="K10" s="24"/>
      <c r="L10" s="24"/>
      <c r="M10" s="28"/>
      <c r="N10" s="22">
        <f t="shared" si="5"/>
        <v>13696000</v>
      </c>
    </row>
    <row r="11">
      <c r="A11" s="19">
        <v>6.0</v>
      </c>
      <c r="B11" s="26" t="s">
        <v>28</v>
      </c>
      <c r="C11" s="21" t="s">
        <v>27</v>
      </c>
      <c r="D11" s="22">
        <v>1.24E7</v>
      </c>
      <c r="E11" s="21">
        <v>26.0</v>
      </c>
      <c r="F11" s="23">
        <f t="shared" si="2"/>
        <v>12896000</v>
      </c>
      <c r="G11" s="24"/>
      <c r="H11" s="22">
        <v>500000.0</v>
      </c>
      <c r="I11" s="22">
        <v>300000.0</v>
      </c>
      <c r="J11" s="22">
        <f t="shared" si="3"/>
        <v>13696000</v>
      </c>
      <c r="K11" s="22">
        <f t="shared" ref="K11:K12" si="6">D11*8%</f>
        <v>992000</v>
      </c>
      <c r="L11" s="22">
        <f t="shared" ref="L11:L12" si="7">D11*1.5%</f>
        <v>186000</v>
      </c>
      <c r="M11" s="27">
        <f t="shared" ref="M11:M12" si="8">K11+L11</f>
        <v>1178000</v>
      </c>
      <c r="N11" s="22">
        <f t="shared" si="5"/>
        <v>12518000</v>
      </c>
    </row>
    <row r="12">
      <c r="A12" s="19">
        <v>7.0</v>
      </c>
      <c r="B12" s="26" t="s">
        <v>29</v>
      </c>
      <c r="C12" s="21" t="s">
        <v>30</v>
      </c>
      <c r="D12" s="23">
        <v>1.456E7</v>
      </c>
      <c r="E12" s="21">
        <v>26.0</v>
      </c>
      <c r="F12" s="23">
        <f t="shared" si="2"/>
        <v>15142000</v>
      </c>
      <c r="G12" s="29"/>
      <c r="H12" s="24"/>
      <c r="I12" s="29"/>
      <c r="J12" s="22">
        <f t="shared" si="3"/>
        <v>15142000</v>
      </c>
      <c r="K12" s="22">
        <f t="shared" si="6"/>
        <v>1164800</v>
      </c>
      <c r="L12" s="22">
        <f t="shared" si="7"/>
        <v>218400</v>
      </c>
      <c r="M12" s="27">
        <f t="shared" si="8"/>
        <v>1383200</v>
      </c>
      <c r="N12" s="22">
        <f t="shared" si="5"/>
        <v>13758800</v>
      </c>
    </row>
    <row r="13">
      <c r="A13" s="30"/>
      <c r="B13" s="31" t="s">
        <v>31</v>
      </c>
      <c r="C13" s="17"/>
      <c r="D13" s="32">
        <f t="shared" ref="D13:N13" si="9">SUM(D14:D18)</f>
        <v>34400000</v>
      </c>
      <c r="E13" s="32">
        <f t="shared" si="9"/>
        <v>130</v>
      </c>
      <c r="F13" s="32">
        <f t="shared" si="9"/>
        <v>35775000</v>
      </c>
      <c r="G13" s="32">
        <f t="shared" si="9"/>
        <v>1820000</v>
      </c>
      <c r="H13" s="32">
        <f t="shared" si="9"/>
        <v>0</v>
      </c>
      <c r="I13" s="32">
        <f t="shared" si="9"/>
        <v>0</v>
      </c>
      <c r="J13" s="32">
        <f t="shared" si="9"/>
        <v>37595000</v>
      </c>
      <c r="K13" s="32">
        <f t="shared" si="9"/>
        <v>2752000</v>
      </c>
      <c r="L13" s="32">
        <f t="shared" si="9"/>
        <v>516000</v>
      </c>
      <c r="M13" s="32">
        <f t="shared" si="9"/>
        <v>3268000</v>
      </c>
      <c r="N13" s="32">
        <f t="shared" si="9"/>
        <v>34327000</v>
      </c>
    </row>
    <row r="14">
      <c r="A14" s="19">
        <v>1.0</v>
      </c>
      <c r="B14" s="26" t="s">
        <v>32</v>
      </c>
      <c r="C14" s="21" t="s">
        <v>33</v>
      </c>
      <c r="D14" s="22">
        <v>6880000.0</v>
      </c>
      <c r="E14" s="21">
        <v>26.0</v>
      </c>
      <c r="F14" s="23">
        <f t="shared" ref="F14:F18" si="10">ROUND(D14/25*E14,-3)</f>
        <v>7155000</v>
      </c>
      <c r="G14" s="22">
        <v>620000.0</v>
      </c>
      <c r="H14" s="24"/>
      <c r="I14" s="24"/>
      <c r="J14" s="22">
        <f t="shared" ref="J14:J18" si="11">ROUND(F14+G14+I14,0)</f>
        <v>7775000</v>
      </c>
      <c r="K14" s="22">
        <f t="shared" ref="K14:K18" si="12">D14*8%</f>
        <v>550400</v>
      </c>
      <c r="L14" s="22">
        <f t="shared" ref="L14:L18" si="13">D14*1.5%</f>
        <v>103200</v>
      </c>
      <c r="M14" s="22">
        <f t="shared" ref="M14:M18" si="14">K14+L14</f>
        <v>653600</v>
      </c>
      <c r="N14" s="22">
        <f t="shared" ref="N14:N18" si="15">J14-M14</f>
        <v>7121400</v>
      </c>
    </row>
    <row r="15">
      <c r="A15" s="19">
        <v>2.0</v>
      </c>
      <c r="B15" s="26" t="s">
        <v>34</v>
      </c>
      <c r="C15" s="21" t="s">
        <v>33</v>
      </c>
      <c r="D15" s="22">
        <v>6880000.0</v>
      </c>
      <c r="E15" s="21">
        <v>26.0</v>
      </c>
      <c r="F15" s="23">
        <f t="shared" si="10"/>
        <v>7155000</v>
      </c>
      <c r="G15" s="22">
        <v>270000.0</v>
      </c>
      <c r="H15" s="24"/>
      <c r="I15" s="24"/>
      <c r="J15" s="22">
        <f t="shared" si="11"/>
        <v>7425000</v>
      </c>
      <c r="K15" s="22">
        <f t="shared" si="12"/>
        <v>550400</v>
      </c>
      <c r="L15" s="22">
        <f t="shared" si="13"/>
        <v>103200</v>
      </c>
      <c r="M15" s="22">
        <f t="shared" si="14"/>
        <v>653600</v>
      </c>
      <c r="N15" s="22">
        <f t="shared" si="15"/>
        <v>6771400</v>
      </c>
    </row>
    <row r="16">
      <c r="A16" s="33">
        <v>3.0</v>
      </c>
      <c r="B16" s="34" t="s">
        <v>35</v>
      </c>
      <c r="C16" s="35" t="s">
        <v>33</v>
      </c>
      <c r="D16" s="22">
        <v>6880000.0</v>
      </c>
      <c r="E16" s="21">
        <v>26.0</v>
      </c>
      <c r="F16" s="23">
        <f t="shared" si="10"/>
        <v>7155000</v>
      </c>
      <c r="G16" s="22">
        <v>270000.0</v>
      </c>
      <c r="H16" s="28"/>
      <c r="I16" s="28"/>
      <c r="J16" s="22">
        <f t="shared" si="11"/>
        <v>7425000</v>
      </c>
      <c r="K16" s="22">
        <f t="shared" si="12"/>
        <v>550400</v>
      </c>
      <c r="L16" s="22">
        <f t="shared" si="13"/>
        <v>103200</v>
      </c>
      <c r="M16" s="22">
        <f t="shared" si="14"/>
        <v>653600</v>
      </c>
      <c r="N16" s="22">
        <f t="shared" si="15"/>
        <v>6771400</v>
      </c>
    </row>
    <row r="17">
      <c r="A17" s="19">
        <v>4.0</v>
      </c>
      <c r="B17" s="26" t="s">
        <v>36</v>
      </c>
      <c r="C17" s="35" t="s">
        <v>33</v>
      </c>
      <c r="D17" s="22">
        <v>6880000.0</v>
      </c>
      <c r="E17" s="21">
        <v>26.0</v>
      </c>
      <c r="F17" s="23">
        <f t="shared" si="10"/>
        <v>7155000</v>
      </c>
      <c r="G17" s="23">
        <v>330000.0</v>
      </c>
      <c r="H17" s="24"/>
      <c r="I17" s="24"/>
      <c r="J17" s="22">
        <f t="shared" si="11"/>
        <v>7485000</v>
      </c>
      <c r="K17" s="22">
        <f t="shared" si="12"/>
        <v>550400</v>
      </c>
      <c r="L17" s="22">
        <f t="shared" si="13"/>
        <v>103200</v>
      </c>
      <c r="M17" s="22">
        <f t="shared" si="14"/>
        <v>653600</v>
      </c>
      <c r="N17" s="22">
        <f t="shared" si="15"/>
        <v>6831400</v>
      </c>
    </row>
    <row r="18">
      <c r="A18" s="19">
        <v>5.0</v>
      </c>
      <c r="B18" s="26" t="s">
        <v>37</v>
      </c>
      <c r="C18" s="35" t="s">
        <v>33</v>
      </c>
      <c r="D18" s="22">
        <v>6880000.0</v>
      </c>
      <c r="E18" s="21">
        <v>26.0</v>
      </c>
      <c r="F18" s="23">
        <f t="shared" si="10"/>
        <v>7155000</v>
      </c>
      <c r="G18" s="23">
        <v>330000.0</v>
      </c>
      <c r="H18" s="24"/>
      <c r="I18" s="24"/>
      <c r="J18" s="22">
        <f t="shared" si="11"/>
        <v>7485000</v>
      </c>
      <c r="K18" s="22">
        <f t="shared" si="12"/>
        <v>550400</v>
      </c>
      <c r="L18" s="22">
        <f t="shared" si="13"/>
        <v>103200</v>
      </c>
      <c r="M18" s="22">
        <f t="shared" si="14"/>
        <v>653600</v>
      </c>
      <c r="N18" s="22">
        <f t="shared" si="15"/>
        <v>6831400</v>
      </c>
    </row>
    <row r="19">
      <c r="A19" s="36" t="s">
        <v>16</v>
      </c>
      <c r="B19" s="10"/>
      <c r="C19" s="11"/>
      <c r="D19" s="37">
        <f t="shared" ref="D19:N19" si="16">SUM(D5,D13)</f>
        <v>201320000</v>
      </c>
      <c r="E19" s="37">
        <f t="shared" si="16"/>
        <v>312</v>
      </c>
      <c r="F19" s="37">
        <f t="shared" si="16"/>
        <v>209371000</v>
      </c>
      <c r="G19" s="37">
        <f t="shared" si="16"/>
        <v>1820000</v>
      </c>
      <c r="H19" s="37">
        <f t="shared" si="16"/>
        <v>4900000</v>
      </c>
      <c r="I19" s="37">
        <f t="shared" si="16"/>
        <v>3900000</v>
      </c>
      <c r="J19" s="37">
        <f t="shared" si="16"/>
        <v>219991000</v>
      </c>
      <c r="K19" s="37">
        <f t="shared" si="16"/>
        <v>6579200</v>
      </c>
      <c r="L19" s="37">
        <f t="shared" si="16"/>
        <v>1233600</v>
      </c>
      <c r="M19" s="37">
        <f t="shared" si="16"/>
        <v>7812800</v>
      </c>
      <c r="N19" s="37">
        <f t="shared" si="16"/>
        <v>212178200</v>
      </c>
    </row>
    <row r="20">
      <c r="A20" s="38"/>
      <c r="B20" s="38"/>
      <c r="C20" s="38"/>
      <c r="D20" s="39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>
      <c r="A21" s="38"/>
      <c r="B21" s="41" t="s">
        <v>38</v>
      </c>
      <c r="C21" s="42" t="s">
        <v>18</v>
      </c>
      <c r="D21" s="39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>
      <c r="A22" s="43"/>
      <c r="B22" s="43"/>
      <c r="C22" s="44" t="s">
        <v>20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>
      <c r="A23" s="43"/>
      <c r="B23" s="43"/>
      <c r="C23" s="44" t="s">
        <v>22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>
      <c r="A24" s="43"/>
      <c r="B24" s="43"/>
      <c r="C24" s="44" t="s">
        <v>24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</sheetData>
  <mergeCells count="12">
    <mergeCell ref="G3:I3"/>
    <mergeCell ref="J3:J4"/>
    <mergeCell ref="K3:M3"/>
    <mergeCell ref="N3:N4"/>
    <mergeCell ref="F1:H1"/>
    <mergeCell ref="A3:A4"/>
    <mergeCell ref="B3:B4"/>
    <mergeCell ref="C3:C4"/>
    <mergeCell ref="D3:D4"/>
    <mergeCell ref="E3:E4"/>
    <mergeCell ref="F3:F4"/>
    <mergeCell ref="A19:C19"/>
  </mergeCells>
  <drawing r:id="rId1"/>
</worksheet>
</file>